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<sst xmlns="http://schemas.openxmlformats.org/spreadsheetml/2006/main" count="127" uniqueCount="97">
  <si>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</si>
  <si>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</si>
  <si>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</si>
  <si>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</si>
  <si>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</si>
  <si>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</si>
  <si>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</si>
  <si>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</si>
  <si>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</si>
  <si>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</si>
  <si>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</si>
  <si>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</si>
  <si>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</si>
  <si>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</si>
  <si>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</si>
  <si>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</si>
  <si>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</si>
  <si>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</si>
  <si>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</si>
  <si>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</si>
  <si>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</si>
  <si>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</si>
  <si>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</si>
  <si>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</si>
  <si>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</si>
  <si>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</si>
  <si>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</si>
  <si>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</si>
  <si>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</si>
  <si>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</si>
  <si>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</si>
  <si>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</si>
  <si>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</si>
  <si>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</si>
  <si>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</si>
  <si>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</si>
  <si>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</si>
  <si>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</si>
  <si>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</si>
  <si>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</si>
  <si>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</si>
  <si>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</si>
  <si>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</si>
  <si>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</si>
  <si>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</si>
  <si>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</si>
  <si>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</si>
  <si>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</si>
  <si>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</si>
  <si>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</si>
  <si>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</si>
  <si>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</si>
  <si>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</si>
  <si>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</si>
  <si>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</si>
  <si>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</si>
  <si>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</si>
  <si>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</si>
  <si>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</si>
  <si>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</si>
  <si>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</si>
  <si>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</si>
  <si>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</si>
  <si>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</si>
  <si>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</si>
  <si>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</si>
  <si>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</si>
  <si>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</si>
  <si>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</si>
  <si>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</si>
  <si>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</si>
  <si>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</si>
  <si>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</si>
  <si>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</si>
  <si>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</si>
  <si>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</si>
  <si>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</si>
  <si>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</si>
  <si>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</si>
  <si>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</si>
  <si>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</si>
  <si>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</si>
  <si>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</si>
  <si>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</si>
  <si>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</si>
  <si>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</si>
  <si>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</si>
  <si>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</si>
  <si>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</si>
  <si>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</si>
  <si>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</si>
  <si>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</si>
  <si>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</si>
  <si>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Заведующий финансовым отделом</t>
  </si>
  <si>
    <t>А.А.Конина</t>
  </si>
  <si>
    <t xml:space="preserve">Кассовый план исполнения бюджета муниципального образования п.Красное Эхо(сельское поселение) Гусь-Хрустального района </t>
  </si>
  <si>
    <t>на 01.11.2019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</si>
</sst>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</numFmts>
  <fonts count="3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" fontId="23" fillId="6" borderId="1">
      <alignment horizontal="right" vertical="top" shrinkToFit="1"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4" fillId="7" borderId="2" applyNumberFormat="0" applyAlignment="0" applyProtection="0"/>
    <xf numFmtId="0" fontId="25" fillId="20" borderId="3" applyNumberFormat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1" borderId="8" applyNumberFormat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3" applyFont="1">
      <alignment/>
      <protection/>
    </xf>
    <xf numFmtId="172" fontId="0" fillId="0" borderId="0" xfId="0" applyNumberFormat="1" applyAlignment="1">
      <alignment/>
    </xf>
    <xf numFmtId="172" fontId="9" fillId="0" borderId="11" xfId="44" applyNumberFormat="1" applyFont="1" applyFill="1" applyBorder="1" applyAlignment="1">
      <alignment horizontal="right" vertical="top" wrapText="1"/>
    </xf>
    <xf numFmtId="172" fontId="9" fillId="0" borderId="11" xfId="61" applyNumberFormat="1" applyFont="1" applyFill="1" applyBorder="1" applyAlignment="1">
      <alignment horizontal="right" vertical="top" wrapText="1"/>
    </xf>
    <xf numFmtId="49" fontId="6" fillId="0" borderId="11" xfId="61" applyNumberFormat="1" applyFont="1" applyFill="1" applyBorder="1" applyAlignment="1">
      <alignment horizontal="center" vertical="top" wrapText="1"/>
    </xf>
    <xf numFmtId="172" fontId="2" fillId="0" borderId="11" xfId="61" applyNumberFormat="1" applyFont="1" applyFill="1" applyBorder="1" applyAlignment="1">
      <alignment horizontal="right" vertical="top" wrapText="1"/>
    </xf>
    <xf numFmtId="172" fontId="2" fillId="0" borderId="11" xfId="60" applyNumberFormat="1" applyFont="1" applyFill="1" applyBorder="1" applyAlignment="1">
      <alignment horizontal="right" vertical="top" wrapText="1"/>
    </xf>
    <xf numFmtId="172" fontId="2" fillId="0" borderId="11" xfId="44" applyNumberFormat="1" applyFont="1" applyFill="1" applyBorder="1" applyAlignment="1">
      <alignment horizontal="right" vertical="top" wrapText="1"/>
    </xf>
    <xf numFmtId="172" fontId="2" fillId="24" borderId="11" xfId="60" applyNumberFormat="1" applyFont="1" applyFill="1" applyBorder="1" applyAlignment="1">
      <alignment horizontal="right" vertical="top" wrapText="1"/>
    </xf>
    <xf numFmtId="172" fontId="2" fillId="25" borderId="11" xfId="61" applyNumberFormat="1" applyFont="1" applyFill="1" applyBorder="1" applyAlignment="1">
      <alignment horizontal="right" vertical="top" wrapText="1"/>
    </xf>
    <xf numFmtId="172" fontId="9" fillId="25" borderId="11" xfId="61" applyNumberFormat="1" applyFont="1" applyFill="1" applyBorder="1" applyAlignment="1">
      <alignment horizontal="right" vertical="top" wrapText="1"/>
    </xf>
    <xf numFmtId="172" fontId="2" fillId="24" borderId="11" xfId="61" applyNumberFormat="1" applyFont="1" applyFill="1" applyBorder="1" applyAlignment="1">
      <alignment horizontal="right" vertical="top" wrapText="1"/>
    </xf>
    <xf numFmtId="49" fontId="8" fillId="0" borderId="11" xfId="61" applyNumberFormat="1" applyFont="1" applyFill="1" applyBorder="1" applyAlignment="1">
      <alignment horizontal="center" vertical="top" wrapText="1"/>
    </xf>
    <xf numFmtId="172" fontId="2" fillId="0" borderId="11" xfId="0" applyNumberFormat="1" applyFont="1" applyBorder="1" applyAlignment="1">
      <alignment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45" applyFont="1" applyFill="1" applyBorder="1" applyAlignment="1">
      <alignment horizontal="center" vertical="center" wrapText="1"/>
    </xf>
    <xf numFmtId="0" fontId="6" fillId="0" borderId="11" xfId="57" applyNumberFormat="1" applyFont="1" applyFill="1" applyBorder="1" applyAlignment="1">
      <alignment horizontal="left" vertical="top" wrapText="1"/>
    </xf>
    <xf numFmtId="42" fontId="6" fillId="24" borderId="11" xfId="44" applyFont="1" applyFill="1" applyBorder="1" applyAlignment="1">
      <alignment horizontal="left" vertical="top" wrapText="1"/>
    </xf>
    <xf numFmtId="42" fontId="6" fillId="0" borderId="11" xfId="44" applyFont="1" applyFill="1" applyBorder="1" applyAlignment="1">
      <alignment horizontal="left" vertical="top" wrapText="1"/>
    </xf>
    <xf numFmtId="42" fontId="11" fillId="0" borderId="11" xfId="44" applyFont="1" applyFill="1" applyBorder="1" applyAlignment="1">
      <alignment horizontal="left" vertical="top" wrapText="1"/>
    </xf>
    <xf numFmtId="0" fontId="11" fillId="0" borderId="11" xfId="57" applyNumberFormat="1" applyFont="1" applyFill="1" applyBorder="1" applyAlignment="1">
      <alignment horizontal="left" vertical="top" wrapText="1"/>
    </xf>
    <xf numFmtId="0" fontId="12" fillId="0" borderId="11" xfId="57" applyNumberFormat="1" applyFont="1" applyFill="1" applyBorder="1" applyAlignment="1">
      <alignment horizontal="left" vertical="top" wrapText="1"/>
    </xf>
    <xf numFmtId="42" fontId="12" fillId="0" borderId="11" xfId="44" applyFont="1" applyFill="1" applyBorder="1" applyAlignment="1">
      <alignment horizontal="left" vertical="top" wrapText="1"/>
    </xf>
    <xf numFmtId="0" fontId="13" fillId="0" borderId="11" xfId="57" applyNumberFormat="1" applyFont="1" applyFill="1" applyBorder="1" applyAlignment="1">
      <alignment horizontal="left" vertical="top" wrapText="1"/>
    </xf>
    <xf numFmtId="42" fontId="13" fillId="0" borderId="11" xfId="44" applyFont="1" applyFill="1" applyBorder="1" applyAlignment="1">
      <alignment horizontal="left" vertical="top" wrapText="1"/>
    </xf>
    <xf numFmtId="42" fontId="13" fillId="24" borderId="11" xfId="44" applyFont="1" applyFill="1" applyBorder="1" applyAlignment="1">
      <alignment horizontal="left" vertical="top" wrapText="1"/>
    </xf>
    <xf numFmtId="0" fontId="13" fillId="0" borderId="11" xfId="43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1" xfId="45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wrapText="1"/>
    </xf>
    <xf numFmtId="42" fontId="11" fillId="24" borderId="11" xfId="44" applyFont="1" applyFill="1" applyBorder="1" applyAlignment="1">
      <alignment horizontal="left" vertical="top" wrapText="1"/>
    </xf>
    <xf numFmtId="0" fontId="18" fillId="0" borderId="11" xfId="51" applyFont="1" applyFill="1" applyBorder="1" applyAlignment="1">
      <alignment horizontal="center" vertical="top" wrapText="1"/>
    </xf>
    <xf numFmtId="0" fontId="18" fillId="0" borderId="11" xfId="51" applyNumberFormat="1" applyFont="1" applyFill="1" applyBorder="1" applyAlignment="1">
      <alignment horizontal="center" vertical="top" wrapText="1"/>
    </xf>
    <xf numFmtId="0" fontId="18" fillId="24" borderId="11" xfId="5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2" xfId="53" applyFont="1" applyBorder="1" applyAlignment="1">
      <alignment wrapText="1"/>
      <protection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3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16" fillId="0" borderId="0" xfId="53" applyFont="1" applyAlignment="1">
      <alignment horizontal="center"/>
      <protection/>
    </xf>
    <xf numFmtId="0" fontId="16" fillId="0" borderId="0" xfId="53" applyFont="1" applyFill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U19" sqref="U19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8.75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3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37759</v>
      </c>
      <c r="D11" s="4">
        <f>H11+L11+Q11+U11</f>
        <v>37759</v>
      </c>
      <c r="E11" s="4">
        <f>E13+E14</f>
        <v>919.4</v>
      </c>
      <c r="F11" s="4">
        <f>F13+F14</f>
        <v>1372.4</v>
      </c>
      <c r="G11" s="4">
        <f>G13+G14</f>
        <v>11437.800000000001</v>
      </c>
      <c r="H11" s="4">
        <f>E11+F11+G11</f>
        <v>13729.600000000002</v>
      </c>
      <c r="I11" s="4">
        <f>I13+I14</f>
        <v>1826.1</v>
      </c>
      <c r="J11" s="4">
        <f>J13+J14</f>
        <v>890.5</v>
      </c>
      <c r="K11" s="4">
        <f>K13+K14</f>
        <v>1256.8</v>
      </c>
      <c r="L11" s="4">
        <f>I11+J11+K11</f>
        <v>3973.3999999999996</v>
      </c>
      <c r="M11" s="4">
        <f>M13+M14</f>
        <v>3245.3999999999996</v>
      </c>
      <c r="N11" s="4">
        <f>N13+N14</f>
        <v>1536.5</v>
      </c>
      <c r="O11" s="4">
        <f>O13+O14</f>
        <v>2555.7999999999997</v>
      </c>
      <c r="P11" s="4">
        <f>P13+P14</f>
        <v>0</v>
      </c>
      <c r="Q11" s="4">
        <f>M11+N11+O11</f>
        <v>7337.699999999999</v>
      </c>
      <c r="R11" s="4">
        <f>R13+R14</f>
        <v>3531.6</v>
      </c>
      <c r="S11" s="4">
        <f>S13+S14</f>
        <v>920.4</v>
      </c>
      <c r="T11" s="4">
        <f>T13+T14</f>
        <v>8266.3</v>
      </c>
      <c r="U11" s="4">
        <f>R11+S11+T11</f>
        <v>12718.3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8366</v>
      </c>
      <c r="D13" s="4">
        <f aca="true" t="shared" si="0" ref="D13:D37">H13+L13+Q13+U13</f>
        <v>8366</v>
      </c>
      <c r="E13" s="7">
        <v>284.1</v>
      </c>
      <c r="F13" s="7">
        <v>763.3</v>
      </c>
      <c r="G13" s="7">
        <v>231.6</v>
      </c>
      <c r="H13" s="4">
        <f aca="true" t="shared" si="1" ref="H13:H37">E13+F13+G13</f>
        <v>1279</v>
      </c>
      <c r="I13" s="7">
        <v>1199.1</v>
      </c>
      <c r="J13" s="7">
        <v>319.5</v>
      </c>
      <c r="K13" s="7">
        <v>533.4</v>
      </c>
      <c r="L13" s="4">
        <f aca="true" t="shared" si="2" ref="L13:L37">I13+J13+K13</f>
        <v>2052</v>
      </c>
      <c r="M13" s="7">
        <v>1354.6</v>
      </c>
      <c r="N13" s="13">
        <v>266.2</v>
      </c>
      <c r="O13" s="13">
        <v>497.1</v>
      </c>
      <c r="P13" s="11"/>
      <c r="Q13" s="4">
        <f aca="true" t="shared" si="3" ref="Q13:Q37">M13+N13+O13</f>
        <v>2117.9</v>
      </c>
      <c r="R13" s="7">
        <v>1991.8</v>
      </c>
      <c r="S13" s="7">
        <v>478.7</v>
      </c>
      <c r="T13" s="7">
        <v>446.6</v>
      </c>
      <c r="U13" s="4">
        <f aca="true" t="shared" si="4" ref="U13:U37">R13+S13+T13</f>
        <v>2917.1</v>
      </c>
      <c r="V13" s="1"/>
    </row>
    <row r="14" spans="1:22" ht="12.75">
      <c r="A14" s="20" t="s">
        <v>74</v>
      </c>
      <c r="B14" s="6" t="s">
        <v>45</v>
      </c>
      <c r="C14" s="7">
        <v>29393</v>
      </c>
      <c r="D14" s="4">
        <f t="shared" si="0"/>
        <v>29393</v>
      </c>
      <c r="E14" s="15">
        <v>635.3</v>
      </c>
      <c r="F14" s="15">
        <v>609.1</v>
      </c>
      <c r="G14" s="15">
        <v>11206.2</v>
      </c>
      <c r="H14" s="4">
        <f t="shared" si="1"/>
        <v>12450.6</v>
      </c>
      <c r="I14" s="7">
        <v>627</v>
      </c>
      <c r="J14" s="7">
        <v>571</v>
      </c>
      <c r="K14" s="7">
        <v>723.4</v>
      </c>
      <c r="L14" s="4">
        <f t="shared" si="2"/>
        <v>1921.4</v>
      </c>
      <c r="M14" s="7">
        <v>1890.8</v>
      </c>
      <c r="N14" s="7">
        <v>1270.3</v>
      </c>
      <c r="O14" s="7">
        <v>2058.7</v>
      </c>
      <c r="P14" s="11"/>
      <c r="Q14" s="4">
        <f t="shared" si="3"/>
        <v>5219.799999999999</v>
      </c>
      <c r="R14" s="7">
        <v>1539.8</v>
      </c>
      <c r="S14" s="7">
        <v>441.7</v>
      </c>
      <c r="T14" s="7">
        <v>7819.7</v>
      </c>
      <c r="U14" s="4">
        <f t="shared" si="4"/>
        <v>9801.2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38906.5</v>
      </c>
      <c r="D15" s="4">
        <f t="shared" si="0"/>
        <v>38906.5</v>
      </c>
      <c r="E15" s="5">
        <f>E17+E18+E19+E20+E21</f>
        <v>653.3</v>
      </c>
      <c r="F15" s="5">
        <f>F17+F18+F19+F20+F21</f>
        <v>1565.4</v>
      </c>
      <c r="G15" s="5">
        <f>G17+G18+G19+G20+G21</f>
        <v>11816.9</v>
      </c>
      <c r="H15" s="4">
        <f t="shared" si="1"/>
        <v>14035.599999999999</v>
      </c>
      <c r="I15" s="5">
        <f>I17+I18+I19+I20+I21</f>
        <v>1703.9</v>
      </c>
      <c r="J15" s="5">
        <f>J17+J18+J19+J20+J21</f>
        <v>697.4</v>
      </c>
      <c r="K15" s="5">
        <f>K17+K18+K19+K20+K21</f>
        <v>1341.2</v>
      </c>
      <c r="L15" s="4">
        <f t="shared" si="2"/>
        <v>3742.5</v>
      </c>
      <c r="M15" s="5">
        <f>M17+M18+M19+M20+M21</f>
        <v>1481.4</v>
      </c>
      <c r="N15" s="5">
        <f>N17+N18+N19+N20+N21</f>
        <v>2193.9</v>
      </c>
      <c r="O15" s="5">
        <f>O17+O18+O19+O20+O21</f>
        <v>2509.7000000000003</v>
      </c>
      <c r="P15" s="12"/>
      <c r="Q15" s="4">
        <f t="shared" si="3"/>
        <v>6185</v>
      </c>
      <c r="R15" s="5">
        <f>R17+R18+R19+R20+R21</f>
        <v>3274.2</v>
      </c>
      <c r="S15" s="5">
        <f>S17+S18+S19+S20+S21</f>
        <v>3402.9</v>
      </c>
      <c r="T15" s="5">
        <f>T17+T18+T19+T20+T21</f>
        <v>8266.3</v>
      </c>
      <c r="U15" s="4">
        <f t="shared" si="4"/>
        <v>14943.4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8757.4</v>
      </c>
      <c r="D17" s="4">
        <f t="shared" si="0"/>
        <v>8757.4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0</v>
      </c>
      <c r="N17" s="13">
        <v>0</v>
      </c>
      <c r="O17" s="13">
        <v>40</v>
      </c>
      <c r="P17" s="11"/>
      <c r="Q17" s="4">
        <f t="shared" si="3"/>
        <v>40</v>
      </c>
      <c r="R17" s="7">
        <v>1616.7</v>
      </c>
      <c r="S17" s="7">
        <v>0</v>
      </c>
      <c r="T17" s="7">
        <v>7100.7</v>
      </c>
      <c r="U17" s="4">
        <f t="shared" si="4"/>
        <v>8717.4</v>
      </c>
      <c r="V17" s="1"/>
    </row>
    <row r="18" spans="1:22" ht="12.75">
      <c r="A18" s="26" t="s">
        <v>75</v>
      </c>
      <c r="B18" s="6" t="s">
        <v>51</v>
      </c>
      <c r="C18" s="7">
        <v>25.3</v>
      </c>
      <c r="D18" s="4">
        <f t="shared" si="0"/>
        <v>25.299999999999997</v>
      </c>
      <c r="E18" s="7">
        <v>0</v>
      </c>
      <c r="F18" s="7">
        <v>0</v>
      </c>
      <c r="G18" s="7">
        <v>6.3</v>
      </c>
      <c r="H18" s="4">
        <f t="shared" si="1"/>
        <v>6.3</v>
      </c>
      <c r="I18" s="7">
        <v>0</v>
      </c>
      <c r="J18" s="7">
        <v>0</v>
      </c>
      <c r="K18" s="7">
        <v>6.3</v>
      </c>
      <c r="L18" s="4">
        <f t="shared" si="2"/>
        <v>6.3</v>
      </c>
      <c r="M18" s="7">
        <v>0</v>
      </c>
      <c r="N18" s="7">
        <v>0</v>
      </c>
      <c r="O18" s="7">
        <v>6.3</v>
      </c>
      <c r="P18" s="11"/>
      <c r="Q18" s="4">
        <f t="shared" si="3"/>
        <v>6.3</v>
      </c>
      <c r="R18" s="7">
        <v>0</v>
      </c>
      <c r="S18" s="7">
        <v>0</v>
      </c>
      <c r="T18" s="7">
        <v>6.4</v>
      </c>
      <c r="U18" s="4">
        <f t="shared" si="4"/>
        <v>6.4</v>
      </c>
      <c r="V18" s="1"/>
    </row>
    <row r="19" spans="1:22" ht="24">
      <c r="A19" s="26" t="s">
        <v>86</v>
      </c>
      <c r="B19" s="6" t="s">
        <v>52</v>
      </c>
      <c r="C19" s="7">
        <v>0</v>
      </c>
      <c r="D19" s="4">
        <f t="shared" si="0"/>
        <v>0</v>
      </c>
      <c r="E19" s="7">
        <v>0</v>
      </c>
      <c r="F19" s="7">
        <v>0</v>
      </c>
      <c r="G19" s="7">
        <v>0</v>
      </c>
      <c r="H19" s="4">
        <f t="shared" si="1"/>
        <v>0</v>
      </c>
      <c r="I19" s="7">
        <v>0</v>
      </c>
      <c r="J19" s="7">
        <v>0</v>
      </c>
      <c r="K19" s="7">
        <v>0</v>
      </c>
      <c r="L19" s="4">
        <f t="shared" si="2"/>
        <v>0</v>
      </c>
      <c r="M19" s="7">
        <v>0</v>
      </c>
      <c r="N19" s="7">
        <v>0</v>
      </c>
      <c r="O19" s="7">
        <v>0</v>
      </c>
      <c r="P19" s="11"/>
      <c r="Q19" s="4">
        <f t="shared" si="3"/>
        <v>0</v>
      </c>
      <c r="R19" s="7">
        <v>0</v>
      </c>
      <c r="S19" s="7">
        <v>0</v>
      </c>
      <c r="T19" s="7">
        <v>0</v>
      </c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30123.8</v>
      </c>
      <c r="D21" s="4">
        <f t="shared" si="0"/>
        <v>30123.8</v>
      </c>
      <c r="E21" s="7">
        <v>653.3</v>
      </c>
      <c r="F21" s="7">
        <v>1565.4</v>
      </c>
      <c r="G21" s="7">
        <v>11810.6</v>
      </c>
      <c r="H21" s="4">
        <f t="shared" si="1"/>
        <v>14029.3</v>
      </c>
      <c r="I21" s="7">
        <v>1703.9</v>
      </c>
      <c r="J21" s="7">
        <v>697.4</v>
      </c>
      <c r="K21" s="7">
        <v>1334.9</v>
      </c>
      <c r="L21" s="4">
        <f t="shared" si="2"/>
        <v>3736.2000000000003</v>
      </c>
      <c r="M21" s="7">
        <v>1481.4</v>
      </c>
      <c r="N21" s="13">
        <v>2193.9</v>
      </c>
      <c r="O21" s="13">
        <v>2463.4</v>
      </c>
      <c r="P21" s="11"/>
      <c r="Q21" s="4">
        <f t="shared" si="3"/>
        <v>6138.700000000001</v>
      </c>
      <c r="R21" s="7">
        <v>1657.5</v>
      </c>
      <c r="S21" s="7">
        <v>3402.9</v>
      </c>
      <c r="T21" s="7">
        <v>1159.2</v>
      </c>
      <c r="U21" s="4">
        <f t="shared" si="4"/>
        <v>6219.599999999999</v>
      </c>
      <c r="V21" s="1"/>
    </row>
    <row r="22" spans="1:22" ht="12.75">
      <c r="A22" s="24" t="s">
        <v>55</v>
      </c>
      <c r="B22" s="14" t="s">
        <v>56</v>
      </c>
      <c r="C22" s="5">
        <f>C11-C15</f>
        <v>-1147.5</v>
      </c>
      <c r="D22" s="4">
        <f>H22+L22+Q22+U22</f>
        <v>-1147.4999999999998</v>
      </c>
      <c r="E22" s="5">
        <f>E11-E15</f>
        <v>266.1</v>
      </c>
      <c r="F22" s="5">
        <f>F11-F15</f>
        <v>-193</v>
      </c>
      <c r="G22" s="5">
        <f>G11-G15</f>
        <v>-379.09999999999854</v>
      </c>
      <c r="H22" s="4">
        <f t="shared" si="1"/>
        <v>-305.9999999999985</v>
      </c>
      <c r="I22" s="5">
        <f>I11-I15</f>
        <v>122.19999999999982</v>
      </c>
      <c r="J22" s="5">
        <f>J11-J15</f>
        <v>193.10000000000002</v>
      </c>
      <c r="K22" s="5">
        <f>K11-K15</f>
        <v>-84.40000000000009</v>
      </c>
      <c r="L22" s="4">
        <f t="shared" si="2"/>
        <v>230.89999999999975</v>
      </c>
      <c r="M22" s="5">
        <f>M11-M15</f>
        <v>1763.9999999999995</v>
      </c>
      <c r="N22" s="5">
        <f>N11-N15</f>
        <v>-657.4000000000001</v>
      </c>
      <c r="O22" s="5">
        <f>O11-O15</f>
        <v>46.099999999999454</v>
      </c>
      <c r="P22" s="5"/>
      <c r="Q22" s="4">
        <f t="shared" si="3"/>
        <v>1152.699999999999</v>
      </c>
      <c r="R22" s="5">
        <f>R11-R15</f>
        <v>257.4000000000001</v>
      </c>
      <c r="S22" s="5">
        <f>S11-S15</f>
        <v>-2482.5</v>
      </c>
      <c r="T22" s="5">
        <f>T11-T15</f>
        <v>0</v>
      </c>
      <c r="U22" s="4">
        <f t="shared" si="4"/>
        <v>-2225.1</v>
      </c>
      <c r="V22" s="1"/>
    </row>
    <row r="23" spans="1:22" ht="12.75">
      <c r="A23" s="24" t="s">
        <v>57</v>
      </c>
      <c r="B23" s="14" t="s">
        <v>58</v>
      </c>
      <c r="C23" s="5">
        <f>C24-C29+C36</f>
        <v>1147.5</v>
      </c>
      <c r="D23" s="4">
        <f>D24-D29+D36</f>
        <v>1147.5</v>
      </c>
      <c r="E23" s="5">
        <f>E24-E29+E36</f>
        <v>-266.0999999999999</v>
      </c>
      <c r="F23" s="5">
        <f>F24-F29+F36</f>
        <v>193</v>
      </c>
      <c r="G23" s="5">
        <f>G24-G29+G36</f>
        <v>379.09999999999854</v>
      </c>
      <c r="H23" s="4">
        <f t="shared" si="1"/>
        <v>305.99999999999864</v>
      </c>
      <c r="I23" s="5">
        <f>I24-I29+I36</f>
        <v>-122.19999999999982</v>
      </c>
      <c r="J23" s="5">
        <f>J24-J29+J36</f>
        <v>-193.0999999999999</v>
      </c>
      <c r="K23" s="5">
        <f>K24-K29+K36</f>
        <v>84.40000000000009</v>
      </c>
      <c r="L23" s="4">
        <f t="shared" si="2"/>
        <v>-230.89999999999964</v>
      </c>
      <c r="M23" s="5">
        <f>M24-M29+M36</f>
        <v>-1763.9999999999995</v>
      </c>
      <c r="N23" s="5">
        <f>N24-N29+N36</f>
        <v>657.4000000000001</v>
      </c>
      <c r="O23" s="5">
        <f>O24-O29+O36</f>
        <v>-46.099999999999454</v>
      </c>
      <c r="P23" s="5"/>
      <c r="Q23" s="4">
        <f t="shared" si="3"/>
        <v>-1152.699999999999</v>
      </c>
      <c r="R23" s="5">
        <f>R24-R29+R36</f>
        <v>-257.4000000000001</v>
      </c>
      <c r="S23" s="5">
        <f>S24-S29+S36</f>
        <v>2482.5</v>
      </c>
      <c r="T23" s="5">
        <f>T24-T29+T36</f>
        <v>0</v>
      </c>
      <c r="U23" s="4">
        <f t="shared" si="4"/>
        <v>2225.1</v>
      </c>
      <c r="V23" s="1"/>
    </row>
    <row r="24" spans="1:22" ht="24">
      <c r="A24" s="21" t="s">
        <v>59</v>
      </c>
      <c r="B24" s="14" t="s">
        <v>60</v>
      </c>
      <c r="C24" s="4">
        <f>C26+C27+C28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4">
        <f>R26+R27+R28</f>
        <v>0</v>
      </c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4">
        <f aca="true" t="shared" si="5" ref="E29:O29">E31</f>
        <v>0</v>
      </c>
      <c r="F29" s="4">
        <f t="shared" si="5"/>
        <v>0</v>
      </c>
      <c r="G29" s="4">
        <f t="shared" si="5"/>
        <v>0</v>
      </c>
      <c r="H29" s="4">
        <f t="shared" si="1"/>
        <v>0</v>
      </c>
      <c r="I29" s="4">
        <f t="shared" si="5"/>
        <v>0</v>
      </c>
      <c r="J29" s="4">
        <f t="shared" si="5"/>
        <v>0</v>
      </c>
      <c r="K29" s="4">
        <f t="shared" si="5"/>
        <v>0</v>
      </c>
      <c r="L29" s="4">
        <f t="shared" si="2"/>
        <v>0</v>
      </c>
      <c r="M29" s="4">
        <f t="shared" si="5"/>
        <v>0</v>
      </c>
      <c r="N29" s="4">
        <f t="shared" si="5"/>
        <v>0</v>
      </c>
      <c r="O29" s="4">
        <f t="shared" si="5"/>
        <v>0</v>
      </c>
      <c r="P29" s="5"/>
      <c r="Q29" s="4">
        <f t="shared" si="3"/>
        <v>0</v>
      </c>
      <c r="R29" s="4">
        <f>R31</f>
        <v>0</v>
      </c>
      <c r="S29" s="4">
        <f>S31</f>
        <v>0</v>
      </c>
      <c r="T29" s="4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-1147.5</v>
      </c>
      <c r="D33" s="4">
        <f>H33+L33+Q33+U33</f>
        <v>-1147.4999999999998</v>
      </c>
      <c r="E33" s="5">
        <f>E22+E24-E29</f>
        <v>266.1</v>
      </c>
      <c r="F33" s="5">
        <f>F22+F24-F29</f>
        <v>-193</v>
      </c>
      <c r="G33" s="5">
        <f>G22+G24-G29</f>
        <v>-379.09999999999854</v>
      </c>
      <c r="H33" s="4">
        <f>E33+F33+G33</f>
        <v>-305.9999999999985</v>
      </c>
      <c r="I33" s="5">
        <f>I22+I24-I29</f>
        <v>122.19999999999982</v>
      </c>
      <c r="J33" s="5">
        <f>J22+J24-J29</f>
        <v>193.10000000000002</v>
      </c>
      <c r="K33" s="5">
        <f>K22+K24-K29</f>
        <v>-84.40000000000009</v>
      </c>
      <c r="L33" s="4">
        <f t="shared" si="2"/>
        <v>230.89999999999975</v>
      </c>
      <c r="M33" s="5">
        <f>M22+M24-M29</f>
        <v>1763.9999999999995</v>
      </c>
      <c r="N33" s="5">
        <f>N22+N24-N29</f>
        <v>-657.4000000000001</v>
      </c>
      <c r="O33" s="5">
        <f>O22+O24-O29</f>
        <v>46.099999999999454</v>
      </c>
      <c r="P33" s="5"/>
      <c r="Q33" s="4">
        <f t="shared" si="3"/>
        <v>1152.699999999999</v>
      </c>
      <c r="R33" s="5">
        <f>R22+R24-R29</f>
        <v>257.4000000000001</v>
      </c>
      <c r="S33" s="5">
        <f>S22+S24-S29</f>
        <v>-2482.5</v>
      </c>
      <c r="T33" s="5">
        <f>T22+T24-T29</f>
        <v>0</v>
      </c>
      <c r="U33" s="4">
        <f t="shared" si="4"/>
        <v>-2225.1</v>
      </c>
      <c r="V33" s="1"/>
    </row>
    <row r="34" spans="1:22" ht="36">
      <c r="A34" s="30" t="s">
        <v>89</v>
      </c>
      <c r="B34" s="14" t="s">
        <v>68</v>
      </c>
      <c r="C34" s="4">
        <v>1147.5</v>
      </c>
      <c r="D34" s="4">
        <f>E34</f>
        <v>1147.6</v>
      </c>
      <c r="E34" s="7">
        <v>1147.6</v>
      </c>
      <c r="F34" s="7">
        <f>E35</f>
        <v>1413.6999999999998</v>
      </c>
      <c r="G34" s="7">
        <f>F35</f>
        <v>1220.6999999999998</v>
      </c>
      <c r="H34" s="4">
        <f>E34</f>
        <v>1147.6</v>
      </c>
      <c r="I34" s="7">
        <f>G35</f>
        <v>841.6000000000013</v>
      </c>
      <c r="J34" s="7">
        <f>I35</f>
        <v>963.8000000000011</v>
      </c>
      <c r="K34" s="7">
        <f>J35</f>
        <v>1156.900000000001</v>
      </c>
      <c r="L34" s="4">
        <f>I34</f>
        <v>841.6000000000013</v>
      </c>
      <c r="M34" s="7">
        <f>K35</f>
        <v>1072.500000000001</v>
      </c>
      <c r="N34" s="7">
        <f>M35</f>
        <v>2836.5000000000005</v>
      </c>
      <c r="O34" s="7">
        <f>N35</f>
        <v>2179.1000000000004</v>
      </c>
      <c r="P34" s="11"/>
      <c r="Q34" s="4">
        <f>M34</f>
        <v>1072.500000000001</v>
      </c>
      <c r="R34" s="7">
        <f>O35</f>
        <v>2225.2</v>
      </c>
      <c r="S34" s="7">
        <f>R35</f>
        <v>2482.6</v>
      </c>
      <c r="T34" s="7">
        <f>S35</f>
        <v>0.09999999999990905</v>
      </c>
      <c r="U34" s="4">
        <f>R34</f>
        <v>2225.2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0.09999999999990905</v>
      </c>
      <c r="E35" s="7">
        <f>E34+E33</f>
        <v>1413.6999999999998</v>
      </c>
      <c r="F35" s="7">
        <f>F34+F33</f>
        <v>1220.6999999999998</v>
      </c>
      <c r="G35" s="7">
        <f>G34+G33</f>
        <v>841.6000000000013</v>
      </c>
      <c r="H35" s="4">
        <f>G35</f>
        <v>841.6000000000013</v>
      </c>
      <c r="I35" s="7">
        <f>I34+I33</f>
        <v>963.8000000000011</v>
      </c>
      <c r="J35" s="7">
        <f>J34+J33</f>
        <v>1156.900000000001</v>
      </c>
      <c r="K35" s="7">
        <f>K34+K33</f>
        <v>1072.500000000001</v>
      </c>
      <c r="L35" s="4">
        <f>K35</f>
        <v>1072.500000000001</v>
      </c>
      <c r="M35" s="7">
        <f>M34+M33</f>
        <v>2836.5000000000005</v>
      </c>
      <c r="N35" s="7">
        <f>N34+N33</f>
        <v>2179.1000000000004</v>
      </c>
      <c r="O35" s="7">
        <f>O34+O33</f>
        <v>2225.2</v>
      </c>
      <c r="P35" s="11"/>
      <c r="Q35" s="4">
        <f>O35</f>
        <v>2225.2</v>
      </c>
      <c r="R35" s="7">
        <f>R34+R33</f>
        <v>2482.6</v>
      </c>
      <c r="S35" s="7">
        <f>S34+S33</f>
        <v>0.09999999999990905</v>
      </c>
      <c r="T35" s="7">
        <f>T34+T33</f>
        <v>0.09999999999990905</v>
      </c>
      <c r="U35" s="4">
        <f>T35</f>
        <v>0.09999999999990905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1147.5</v>
      </c>
      <c r="D36" s="4">
        <f>H36+L36+Q36+U36</f>
        <v>1147.5</v>
      </c>
      <c r="E36" s="7">
        <f>E34-E35</f>
        <v>-266.0999999999999</v>
      </c>
      <c r="F36" s="7">
        <f>F34-F35</f>
        <v>193</v>
      </c>
      <c r="G36" s="7">
        <f>G34-G35</f>
        <v>379.09999999999854</v>
      </c>
      <c r="H36" s="4">
        <f>E36+F36+G36</f>
        <v>305.99999999999864</v>
      </c>
      <c r="I36" s="7">
        <f>I34-I35</f>
        <v>-122.19999999999982</v>
      </c>
      <c r="J36" s="7">
        <f>J34-J35</f>
        <v>-193.0999999999999</v>
      </c>
      <c r="K36" s="7">
        <f>K34-K35</f>
        <v>84.40000000000009</v>
      </c>
      <c r="L36" s="4">
        <f t="shared" si="2"/>
        <v>-230.89999999999964</v>
      </c>
      <c r="M36" s="7">
        <f>M34-M35</f>
        <v>-1763.9999999999995</v>
      </c>
      <c r="N36" s="7">
        <f>N34-N35</f>
        <v>657.4000000000001</v>
      </c>
      <c r="O36" s="7">
        <f>O34-O35</f>
        <v>-46.099999999999454</v>
      </c>
      <c r="P36" s="7"/>
      <c r="Q36" s="4">
        <f t="shared" si="3"/>
        <v>-1152.699999999999</v>
      </c>
      <c r="R36" s="7">
        <f>R34-R35</f>
        <v>-257.4000000000001</v>
      </c>
      <c r="S36" s="7">
        <f>S34-S35</f>
        <v>2482.5</v>
      </c>
      <c r="T36" s="7">
        <f>T34-T35</f>
        <v>0</v>
      </c>
      <c r="U36" s="4">
        <f t="shared" si="4"/>
        <v>2225.1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3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2020-03-13T11:27:29Z</cp:lastPrinted>
  <dcterms:created xsi:type="dcterms:W3CDTF">2011-02-18T08:58:48Z</dcterms:created>
  <dcterms:modified xsi:type="dcterms:W3CDTF">2020-03-13T12:00:49Z</dcterms:modified>
  <cp:category/>
  <cp:version/>
  <cp:contentType/>
  <cp:contentStatus/>
</cp:coreProperties>
</file>